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 activeTab="2"/>
  </bookViews>
  <sheets>
    <sheet name="使用例" sheetId="4" r:id="rId1"/>
    <sheet name="MorningCAB　スタンダード口座" sheetId="2" r:id="rId2"/>
    <sheet name="MorningCAB　マイクロ口座" sheetId="3" r:id="rId3"/>
  </sheets>
  <calcPr calcId="144525"/>
</workbook>
</file>

<file path=xl/sharedStrings.xml><?xml version="1.0" encoding="utf-8"?>
<sst xmlns="http://schemas.openxmlformats.org/spreadsheetml/2006/main" count="66" uniqueCount="20">
  <si>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</si>
  <si>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</si>
  <si>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</si>
  <si>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</si>
  <si>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</si>
  <si>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</si>
  <si>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</si>
  <si>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</si>
  <si>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</si>
  <si>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マーチン倍率</t>
  </si>
  <si>
    <t>ナンピン数</t>
  </si>
  <si>
    <t>運用ロット</t>
  </si>
  <si>
    <t>ナンピン幅</t>
  </si>
  <si>
    <t>証拠金</t>
  </si>
  <si>
    <t>含み損（最大ナンピン到達時点）</t>
  </si>
  <si>
    <t>運用資金</t>
  </si>
  <si>
    <t>累計ナンピン幅</t>
  </si>
  <si>
    <t>有効証拠金</t>
  </si>
  <si>
    <t>証拠金維持率</t>
  </si>
  <si>
    <t>↑　計算の都合、小数点以下は概算になりますので、実際のエントリーロットと誤差が生じる可能性はあります。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</si>
</sst>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_);[Red]\(0.00\)"/>
    <numFmt numFmtId="177" formatCode="0.00_ "/>
    <numFmt numFmtId="178" formatCode="_ * #,##0_ ;_ * \-#,##0_ ;_ * &quot;-&quot;??_ ;_ @_ "/>
    <numFmt numFmtId="179" formatCode="0_);[Red]\(0\)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6" formatCode="&quot;\&quot;#,##0;[Red]&quot;\&quot;\-#,##0"/>
    <numFmt numFmtId="182" formatCode="0.0_);[Red]\(0.0\)"/>
  </numFmts>
  <fonts count="23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rgb="FF9C570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2" borderId="1" xfId="30" applyFont="1" applyFill="1" applyBorder="1" applyAlignment="1">
      <alignment horizontal="center" vertical="center"/>
    </xf>
    <xf numFmtId="179" fontId="2" fillId="2" borderId="1" xfId="3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2" borderId="1" xfId="30" applyBorder="1" applyAlignment="1">
      <alignment vertical="center"/>
    </xf>
    <xf numFmtId="0" fontId="1" fillId="0" borderId="1" xfId="0" applyFont="1" applyBorder="1">
      <alignment vertical="center"/>
    </xf>
    <xf numFmtId="176" fontId="2" fillId="2" borderId="1" xfId="30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6" fontId="1" fillId="0" borderId="1" xfId="4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82" fontId="5" fillId="0" borderId="2" xfId="28" applyNumberFormat="1" applyFont="1" applyBorder="1" applyAlignment="1">
      <alignment horizontal="center" vertical="center"/>
    </xf>
    <xf numFmtId="179" fontId="5" fillId="0" borderId="2" xfId="28" applyNumberFormat="1" applyFont="1" applyBorder="1" applyAlignment="1">
      <alignment horizontal="center" vertical="center"/>
    </xf>
    <xf numFmtId="6" fontId="5" fillId="0" borderId="2" xfId="28" applyNumberFormat="1" applyFont="1" applyBorder="1" applyAlignment="1">
      <alignment horizontal="center" vertical="center"/>
    </xf>
    <xf numFmtId="6" fontId="0" fillId="0" borderId="0" xfId="0" applyNumberFormat="1">
      <alignment vertical="center"/>
    </xf>
    <xf numFmtId="178" fontId="3" fillId="2" borderId="1" xfId="30" applyNumberFormat="1" applyBorder="1">
      <alignment vertical="center"/>
    </xf>
    <xf numFmtId="9" fontId="1" fillId="0" borderId="0" xfId="9" applyFont="1" applyFill="1" applyAlignment="1">
      <alignment vertical="center"/>
    </xf>
    <xf numFmtId="178" fontId="0" fillId="0" borderId="1" xfId="1" applyNumberFormat="1" applyFont="1" applyBorder="1">
      <alignment vertical="center"/>
    </xf>
    <xf numFmtId="9" fontId="1" fillId="0" borderId="1" xfId="9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121285</xdr:colOff>
      <xdr:row>3</xdr:row>
      <xdr:rowOff>76200</xdr:rowOff>
    </xdr:from>
    <xdr:to>
      <xdr:col>4</xdr:col>
      <xdr:colOff>1245870</xdr:colOff>
      <xdr:row>8</xdr:row>
      <xdr:rowOff>38100</xdr:rowOff>
    </xdr:to>
    <xdr:sp>
      <xdr:nvSpPr>
        <xdr:cNvPr id="2" name="四角形吹き出し 1"/>
        <xdr:cNvSpPr/>
      </xdr:nvSpPr>
      <xdr:spPr>
        <a:xfrm>
          <a:off x="2618105" y="590550"/>
          <a:ext cx="1962785" cy="819150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各レートを入力してください。</a:t>
          </a:r>
          <a:endParaRPr lang="ja-JP" altLang="en-US" sz="1100"/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  <a:endParaRPr lang="ja-JP" altLang="en-US" sz="1100"/>
        </a:p>
      </xdr:txBody>
    </xdr:sp>
    <xdr:clientData/>
  </xdr:twoCellAnchor>
  <xdr:twoCellAnchor>
    <xdr:from>
      <xdr:col>8</xdr:col>
      <xdr:colOff>561975</xdr:colOff>
      <xdr:row>5</xdr:row>
      <xdr:rowOff>19050</xdr:rowOff>
    </xdr:from>
    <xdr:to>
      <xdr:col>10</xdr:col>
      <xdr:colOff>581025</xdr:colOff>
      <xdr:row>9</xdr:row>
      <xdr:rowOff>148590</xdr:rowOff>
    </xdr:to>
    <xdr:sp>
      <xdr:nvSpPr>
        <xdr:cNvPr id="4" name="四角形吹き出し 4"/>
        <xdr:cNvSpPr/>
      </xdr:nvSpPr>
      <xdr:spPr>
        <a:xfrm>
          <a:off x="8748395" y="876300"/>
          <a:ext cx="1974850" cy="815340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  <a:endParaRPr lang="ja-JP" altLang="en-US" sz="1100"/>
        </a:p>
      </xdr:txBody>
    </xdr:sp>
    <xdr:clientData/>
  </xdr:twoCellAnchor>
  <xdr:twoCellAnchor>
    <xdr:from>
      <xdr:col>6</xdr:col>
      <xdr:colOff>571500</xdr:colOff>
      <xdr:row>23</xdr:row>
      <xdr:rowOff>76200</xdr:rowOff>
    </xdr:from>
    <xdr:to>
      <xdr:col>10</xdr:col>
      <xdr:colOff>430530</xdr:colOff>
      <xdr:row>38</xdr:row>
      <xdr:rowOff>88265</xdr:rowOff>
    </xdr:to>
    <xdr:sp>
      <xdr:nvSpPr>
        <xdr:cNvPr id="5" name="四角形吹き出し 2"/>
        <xdr:cNvSpPr/>
      </xdr:nvSpPr>
      <xdr:spPr>
        <a:xfrm>
          <a:off x="6802120" y="4019550"/>
          <a:ext cx="3770630" cy="2593340"/>
        </a:xfrm>
        <a:prstGeom prst="wedgeRectCallout">
          <a:avLst>
            <a:gd name="adj1" fmla="val -165790"/>
            <a:gd name="adj2" fmla="val -12386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  <a:endParaRPr lang="ja-JP" altLang="en-US" sz="1100"/>
        </a:p>
        <a:p>
          <a:pPr algn="l"/>
          <a:r>
            <a:rPr lang="ja-JP" altLang="en-US" sz="1100"/>
            <a:t>運用するロットを入力ください。</a:t>
          </a:r>
          <a:endParaRPr lang="ja-JP" altLang="en-US" sz="1100"/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</a:t>
          </a:r>
          <a:endParaRPr lang="ja-JP" altLang="en-US" sz="1100"/>
        </a:p>
        <a:p>
          <a:pPr algn="l"/>
          <a:r>
            <a:rPr lang="ja-JP" altLang="en-US" sz="1100"/>
            <a:t>確認したいナンピン数までナンピン幅を入力ください。</a:t>
          </a:r>
          <a:endParaRPr lang="ja-JP" altLang="en-US" sz="1100"/>
        </a:p>
        <a:p>
          <a:pPr algn="l"/>
          <a:endParaRPr lang="en-US" altLang="ja-JP" sz="1100"/>
        </a:p>
        <a:p>
          <a:pPr algn="l"/>
          <a:r>
            <a:rPr lang="ja-JP" altLang="en-US" sz="1100"/>
            <a:t>【証拠金】</a:t>
          </a:r>
          <a:endParaRPr lang="ja-JP" altLang="en-US" sz="1100"/>
        </a:p>
        <a:p>
          <a:pPr algn="l"/>
          <a:r>
            <a:rPr lang="ja-JP" altLang="en-US" sz="1100"/>
            <a:t>想定ナンピン数に応じて、削除・コピーしてください。</a:t>
          </a: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selection activeCell="H19" sqref="H19"/>
    </sheetView>
  </sheetViews>
  <sheetFormatPr defaultColWidth="9" defaultRowHeight="13.5"/>
  <cols>
    <col min="1" max="1" width="11.8833333333333" style="2" customWidth="1"/>
    <col min="2" max="2" width="10.4416666666667" style="2" customWidth="1"/>
    <col min="3" max="3" width="10.4416666666667" style="3" customWidth="1"/>
    <col min="4" max="4" width="11" style="2" customWidth="1"/>
    <col min="5" max="6" width="19" style="2" customWidth="1"/>
    <col min="7" max="7" width="9" style="2"/>
    <col min="8" max="9" width="16.6666666666667" style="4" customWidth="1"/>
    <col min="10" max="11" width="9" style="1"/>
    <col min="12" max="12" width="12.5583333333333" style="1"/>
    <col min="13" max="16383" width="9" style="1"/>
  </cols>
  <sheetData>
    <row r="1" s="1" customFormat="1" spans="1:16384">
      <c r="A1" s="5" t="s">
        <v>0</v>
      </c>
      <c r="B1" s="2"/>
      <c r="C1" s="3"/>
      <c r="D1" s="2"/>
      <c r="E1" s="2"/>
      <c r="F1" s="2"/>
      <c r="G1" s="2"/>
      <c r="H1" s="4"/>
      <c r="I1" s="4"/>
      <c r="XFD1"/>
    </row>
    <row r="2" s="1" customFormat="1" spans="1:16384">
      <c r="A2" s="5"/>
      <c r="B2" s="2"/>
      <c r="C2" s="3"/>
      <c r="D2" s="2"/>
      <c r="E2" s="2"/>
      <c r="F2" s="2"/>
      <c r="G2" s="2"/>
      <c r="H2" s="4"/>
      <c r="I2" s="4"/>
      <c r="XFD2"/>
    </row>
    <row r="3" s="1" customFormat="1" spans="1:16384">
      <c r="A3" s="2"/>
      <c r="B3" s="2"/>
      <c r="C3" s="3"/>
      <c r="D3" s="2"/>
      <c r="E3" s="2"/>
      <c r="F3" s="2"/>
      <c r="G3" s="2"/>
      <c r="H3" s="4"/>
      <c r="I3" s="4"/>
      <c r="XFD3"/>
    </row>
    <row r="4" s="1" customFormat="1" spans="1:16384">
      <c r="A4" s="6" t="s">
        <v>1</v>
      </c>
      <c r="B4" s="6">
        <v>1</v>
      </c>
      <c r="C4" s="7" t="s">
        <v>2</v>
      </c>
      <c r="D4" s="2"/>
      <c r="E4" s="2"/>
      <c r="F4" s="2"/>
      <c r="G4" s="2"/>
      <c r="H4" s="4"/>
      <c r="I4" s="4"/>
      <c r="XFD4"/>
    </row>
    <row r="5" s="1" customFormat="1" spans="1:16384">
      <c r="A5" s="8" t="s">
        <v>3</v>
      </c>
      <c r="B5" s="9">
        <v>1850</v>
      </c>
      <c r="C5" s="7" t="s">
        <v>4</v>
      </c>
      <c r="D5" s="2"/>
      <c r="E5" s="2"/>
      <c r="F5" s="2"/>
      <c r="G5" s="2"/>
      <c r="H5" s="4"/>
      <c r="I5" s="4"/>
      <c r="XFD5"/>
    </row>
    <row r="6" s="1" customFormat="1" spans="1:16384">
      <c r="A6" s="8" t="s">
        <v>5</v>
      </c>
      <c r="B6" s="9">
        <v>130</v>
      </c>
      <c r="C6" s="7" t="s">
        <v>6</v>
      </c>
      <c r="D6" s="2"/>
      <c r="E6" s="2"/>
      <c r="F6" s="2"/>
      <c r="G6" s="2"/>
      <c r="H6" s="4"/>
      <c r="I6" s="4"/>
      <c r="XFD6"/>
    </row>
    <row r="7" s="1" customFormat="1" spans="1:16384">
      <c r="A7" s="6" t="s">
        <v>1</v>
      </c>
      <c r="B7" s="6">
        <f>B4*B5*B6</f>
        <v>240500</v>
      </c>
      <c r="C7" s="7" t="s">
        <v>6</v>
      </c>
      <c r="D7" s="2"/>
      <c r="E7" s="2"/>
      <c r="F7" s="2"/>
      <c r="G7" s="2"/>
      <c r="H7" s="4"/>
      <c r="I7" s="4"/>
      <c r="XFD7"/>
    </row>
    <row r="8" s="1" customFormat="1" spans="1:16384">
      <c r="A8" s="8" t="s">
        <v>7</v>
      </c>
      <c r="B8" s="8">
        <v>888</v>
      </c>
      <c r="C8" s="7" t="s">
        <v>8</v>
      </c>
      <c r="D8" s="2"/>
      <c r="E8" s="2"/>
      <c r="F8" s="2"/>
      <c r="G8" s="2"/>
      <c r="H8" s="4"/>
      <c r="I8" s="4"/>
      <c r="XFD8"/>
    </row>
    <row r="9" s="1" customFormat="1" spans="1:16384">
      <c r="A9" s="2"/>
      <c r="B9" s="2"/>
      <c r="C9" s="3"/>
      <c r="D9" s="2"/>
      <c r="E9" s="2"/>
      <c r="F9" s="2"/>
      <c r="G9" s="2"/>
      <c r="H9" s="4"/>
      <c r="I9" s="4"/>
      <c r="XFD9"/>
    </row>
    <row r="10" customFormat="1" spans="1:7">
      <c r="A10" s="2"/>
      <c r="B10" s="2"/>
      <c r="C10" s="3"/>
      <c r="D10" s="2"/>
      <c r="E10" s="2"/>
      <c r="F10" s="2"/>
      <c r="G10" s="2"/>
    </row>
    <row r="11" customFormat="1" spans="1:9">
      <c r="A11" s="6" t="s">
        <v>9</v>
      </c>
      <c r="B11" s="2"/>
      <c r="C11" s="3"/>
      <c r="D11" s="2"/>
      <c r="E11" s="2"/>
      <c r="F11" s="2"/>
      <c r="G11" s="2"/>
      <c r="H11" s="4"/>
      <c r="I11" s="4"/>
    </row>
    <row r="12" customFormat="1" spans="1:9">
      <c r="A12" s="10">
        <v>1.5</v>
      </c>
      <c r="B12" s="2"/>
      <c r="C12" s="3"/>
      <c r="D12" s="2"/>
      <c r="E12" s="2"/>
      <c r="F12" s="2"/>
      <c r="G12" s="2"/>
      <c r="H12" s="4"/>
      <c r="I12" s="4"/>
    </row>
    <row r="13" s="1" customFormat="1" spans="1:9">
      <c r="A13" s="6" t="s">
        <v>10</v>
      </c>
      <c r="B13" s="8" t="s">
        <v>11</v>
      </c>
      <c r="C13" s="9" t="s">
        <v>12</v>
      </c>
      <c r="D13" s="6" t="s">
        <v>13</v>
      </c>
      <c r="E13" s="6" t="s">
        <v>14</v>
      </c>
      <c r="F13" s="6"/>
      <c r="G13" s="2"/>
      <c r="H13" s="11" t="s">
        <v>15</v>
      </c>
      <c r="I13" s="21">
        <v>500000</v>
      </c>
    </row>
    <row r="14" s="1" customFormat="1" spans="1:9">
      <c r="A14" s="6"/>
      <c r="B14" s="8"/>
      <c r="C14" s="9"/>
      <c r="D14" s="6"/>
      <c r="E14" s="6" t="s">
        <v>16</v>
      </c>
      <c r="F14" s="6"/>
      <c r="G14" s="2"/>
      <c r="H14" s="12" t="s">
        <v>17</v>
      </c>
      <c r="I14" s="23">
        <f>I13-F38</f>
        <v>486375.156494141</v>
      </c>
    </row>
    <row r="15" s="1" customFormat="1" spans="1:9">
      <c r="A15" s="6">
        <v>1</v>
      </c>
      <c r="B15" s="13">
        <v>0.1</v>
      </c>
      <c r="C15" s="9">
        <v>0</v>
      </c>
      <c r="D15" s="14">
        <f t="shared" ref="D15:D34" si="0">B15*$B$7/$B$8</f>
        <v>27.0833333333333</v>
      </c>
      <c r="E15" s="6"/>
      <c r="F15" s="15">
        <f t="shared" ref="F15:F34" si="1">B15*($E$34-E15)*$B$7/(100*$B$6)</f>
        <v>305.25</v>
      </c>
      <c r="G15" s="2"/>
      <c r="H15" s="12" t="s">
        <v>18</v>
      </c>
      <c r="I15" s="24">
        <f>I14/D38</f>
        <v>2.7011252100671</v>
      </c>
    </row>
    <row r="16" s="1" customFormat="1" spans="1:9">
      <c r="A16" s="6">
        <v>2</v>
      </c>
      <c r="B16" s="10">
        <f t="shared" ref="B16:B34" si="2">$A$12*B15</f>
        <v>0.15</v>
      </c>
      <c r="C16" s="9">
        <v>15</v>
      </c>
      <c r="D16" s="14">
        <f t="shared" si="0"/>
        <v>40.625</v>
      </c>
      <c r="E16" s="7">
        <f t="shared" ref="E16:E34" si="3">E15+C16</f>
        <v>15</v>
      </c>
      <c r="F16" s="15">
        <f t="shared" si="1"/>
        <v>416.25</v>
      </c>
      <c r="G16" s="2"/>
      <c r="H16" s="4"/>
      <c r="I16" s="4"/>
    </row>
    <row r="17" s="1" customFormat="1" spans="1:9">
      <c r="A17" s="6">
        <v>3</v>
      </c>
      <c r="B17" s="10">
        <f t="shared" si="2"/>
        <v>0.225</v>
      </c>
      <c r="C17" s="9">
        <v>15</v>
      </c>
      <c r="D17" s="14">
        <f t="shared" si="0"/>
        <v>60.9375</v>
      </c>
      <c r="E17" s="7">
        <f t="shared" si="3"/>
        <v>30</v>
      </c>
      <c r="F17" s="15">
        <f t="shared" si="1"/>
        <v>561.9375</v>
      </c>
      <c r="G17" s="2"/>
      <c r="H17" s="4"/>
      <c r="I17" s="4"/>
    </row>
    <row r="18" s="1" customFormat="1" spans="1:9">
      <c r="A18" s="6">
        <v>4</v>
      </c>
      <c r="B18" s="10">
        <f t="shared" si="2"/>
        <v>0.3375</v>
      </c>
      <c r="C18" s="9">
        <v>15</v>
      </c>
      <c r="D18" s="14">
        <f t="shared" si="0"/>
        <v>91.40625</v>
      </c>
      <c r="E18" s="7">
        <f t="shared" si="3"/>
        <v>45</v>
      </c>
      <c r="F18" s="15">
        <f t="shared" si="1"/>
        <v>749.25</v>
      </c>
      <c r="G18" s="2"/>
      <c r="H18" s="4"/>
      <c r="I18" s="4"/>
    </row>
    <row r="19" s="1" customFormat="1" spans="1:9">
      <c r="A19" s="6">
        <v>5</v>
      </c>
      <c r="B19" s="10">
        <f t="shared" si="2"/>
        <v>0.50625</v>
      </c>
      <c r="C19" s="9">
        <v>15</v>
      </c>
      <c r="D19" s="14">
        <f t="shared" si="0"/>
        <v>137.109375</v>
      </c>
      <c r="E19" s="7">
        <f t="shared" si="3"/>
        <v>60</v>
      </c>
      <c r="F19" s="15">
        <f t="shared" si="1"/>
        <v>983.390625</v>
      </c>
      <c r="G19" s="2"/>
      <c r="H19" s="4"/>
      <c r="I19" s="4"/>
    </row>
    <row r="20" s="1" customFormat="1" spans="1:9">
      <c r="A20" s="6">
        <v>6</v>
      </c>
      <c r="B20" s="10">
        <f t="shared" si="2"/>
        <v>0.759375</v>
      </c>
      <c r="C20" s="9">
        <v>15</v>
      </c>
      <c r="D20" s="14">
        <f t="shared" si="0"/>
        <v>205.6640625</v>
      </c>
      <c r="E20" s="7">
        <f t="shared" si="3"/>
        <v>75</v>
      </c>
      <c r="F20" s="15">
        <f t="shared" si="1"/>
        <v>1264.359375</v>
      </c>
      <c r="G20" s="2"/>
      <c r="H20" s="4"/>
      <c r="I20" s="4"/>
    </row>
    <row r="21" s="1" customFormat="1" spans="1:7">
      <c r="A21" s="6">
        <v>7</v>
      </c>
      <c r="B21" s="10">
        <f t="shared" si="2"/>
        <v>1.1390625</v>
      </c>
      <c r="C21" s="9">
        <v>15</v>
      </c>
      <c r="D21" s="14">
        <f t="shared" si="0"/>
        <v>308.49609375</v>
      </c>
      <c r="E21" s="7">
        <f t="shared" si="3"/>
        <v>90</v>
      </c>
      <c r="F21" s="15">
        <f t="shared" si="1"/>
        <v>1580.44921875</v>
      </c>
      <c r="G21" s="2"/>
    </row>
    <row r="22" s="1" customFormat="1" spans="1:7">
      <c r="A22" s="6">
        <v>8</v>
      </c>
      <c r="B22" s="10">
        <f t="shared" si="2"/>
        <v>1.70859375</v>
      </c>
      <c r="C22" s="9">
        <v>15</v>
      </c>
      <c r="D22" s="14">
        <f t="shared" si="0"/>
        <v>462.744140625</v>
      </c>
      <c r="E22" s="7">
        <f t="shared" si="3"/>
        <v>105</v>
      </c>
      <c r="F22" s="15">
        <f t="shared" si="1"/>
        <v>1896.5390625</v>
      </c>
      <c r="G22" s="2"/>
    </row>
    <row r="23" s="1" customFormat="1" spans="1:7">
      <c r="A23" s="6">
        <v>9</v>
      </c>
      <c r="B23" s="10">
        <f t="shared" si="2"/>
        <v>2.562890625</v>
      </c>
      <c r="C23" s="9">
        <v>15</v>
      </c>
      <c r="D23" s="14">
        <f t="shared" si="0"/>
        <v>694.1162109375</v>
      </c>
      <c r="E23" s="7">
        <f t="shared" si="3"/>
        <v>120</v>
      </c>
      <c r="F23" s="15">
        <f t="shared" si="1"/>
        <v>2133.6064453125</v>
      </c>
      <c r="G23" s="2"/>
    </row>
    <row r="24" s="1" customFormat="1" spans="1:9">
      <c r="A24" s="6">
        <v>10</v>
      </c>
      <c r="B24" s="10">
        <f t="shared" si="2"/>
        <v>3.8443359375</v>
      </c>
      <c r="C24" s="9">
        <v>15</v>
      </c>
      <c r="D24" s="14">
        <f t="shared" si="0"/>
        <v>1041.17431640625</v>
      </c>
      <c r="E24" s="7">
        <f t="shared" si="3"/>
        <v>135</v>
      </c>
      <c r="F24" s="15">
        <f t="shared" si="1"/>
        <v>2133.6064453125</v>
      </c>
      <c r="G24" s="2"/>
      <c r="H24" s="4"/>
      <c r="I24" s="4"/>
    </row>
    <row r="25" s="1" customFormat="1" spans="1:9">
      <c r="A25" s="6">
        <v>11</v>
      </c>
      <c r="B25" s="10">
        <f t="shared" si="2"/>
        <v>5.76650390625</v>
      </c>
      <c r="C25" s="9">
        <v>15</v>
      </c>
      <c r="D25" s="14">
        <f t="shared" si="0"/>
        <v>1561.76147460938</v>
      </c>
      <c r="E25" s="7">
        <f t="shared" si="3"/>
        <v>150</v>
      </c>
      <c r="F25" s="15">
        <f t="shared" si="1"/>
        <v>1600.20483398438</v>
      </c>
      <c r="G25" s="2"/>
      <c r="H25" s="4"/>
      <c r="I25" s="4"/>
    </row>
    <row r="26" s="1" customFormat="1" spans="1:9">
      <c r="A26" s="6">
        <v>12</v>
      </c>
      <c r="B26" s="10">
        <f t="shared" si="2"/>
        <v>8.649755859375</v>
      </c>
      <c r="C26" s="9">
        <v>15</v>
      </c>
      <c r="D26" s="14">
        <f t="shared" si="0"/>
        <v>2342.64221191406</v>
      </c>
      <c r="E26" s="7">
        <f t="shared" si="3"/>
        <v>165</v>
      </c>
      <c r="F26" s="15">
        <f t="shared" si="1"/>
        <v>0</v>
      </c>
      <c r="G26" s="2"/>
      <c r="H26" s="4"/>
      <c r="I26" s="4"/>
    </row>
    <row r="27" s="1" customFormat="1" spans="1:9">
      <c r="A27" s="6">
        <v>13</v>
      </c>
      <c r="B27" s="10">
        <f t="shared" si="2"/>
        <v>12.9746337890625</v>
      </c>
      <c r="C27" s="9"/>
      <c r="D27" s="14">
        <f t="shared" si="0"/>
        <v>3513.96331787109</v>
      </c>
      <c r="E27" s="7">
        <f t="shared" si="3"/>
        <v>165</v>
      </c>
      <c r="F27" s="15">
        <f t="shared" si="1"/>
        <v>0</v>
      </c>
      <c r="G27" s="2"/>
      <c r="H27" s="4"/>
      <c r="I27" s="4"/>
    </row>
    <row r="28" s="1" customFormat="1" spans="1:9">
      <c r="A28" s="6">
        <v>14</v>
      </c>
      <c r="B28" s="10">
        <f t="shared" si="2"/>
        <v>19.4619506835938</v>
      </c>
      <c r="C28" s="9"/>
      <c r="D28" s="14">
        <f t="shared" si="0"/>
        <v>5270.94497680664</v>
      </c>
      <c r="E28" s="7">
        <f t="shared" si="3"/>
        <v>165</v>
      </c>
      <c r="F28" s="15">
        <f t="shared" si="1"/>
        <v>0</v>
      </c>
      <c r="G28" s="2"/>
      <c r="H28" s="4"/>
      <c r="I28" s="4"/>
    </row>
    <row r="29" s="1" customFormat="1" spans="1:9">
      <c r="A29" s="6">
        <v>15</v>
      </c>
      <c r="B29" s="10">
        <f t="shared" si="2"/>
        <v>29.1929260253906</v>
      </c>
      <c r="C29" s="9"/>
      <c r="D29" s="14">
        <f t="shared" si="0"/>
        <v>7906.41746520996</v>
      </c>
      <c r="E29" s="7">
        <f t="shared" si="3"/>
        <v>165</v>
      </c>
      <c r="F29" s="15">
        <f t="shared" si="1"/>
        <v>0</v>
      </c>
      <c r="G29" s="2"/>
      <c r="H29" s="4"/>
      <c r="I29" s="4"/>
    </row>
    <row r="30" s="1" customFormat="1" spans="1:9">
      <c r="A30" s="6">
        <v>16</v>
      </c>
      <c r="B30" s="10">
        <f t="shared" si="2"/>
        <v>43.7893890380859</v>
      </c>
      <c r="C30" s="9"/>
      <c r="D30" s="14">
        <f t="shared" si="0"/>
        <v>11859.6261978149</v>
      </c>
      <c r="E30" s="7">
        <f t="shared" si="3"/>
        <v>165</v>
      </c>
      <c r="F30" s="15">
        <f t="shared" si="1"/>
        <v>0</v>
      </c>
      <c r="G30" s="2"/>
      <c r="H30" s="4"/>
      <c r="I30" s="4"/>
    </row>
    <row r="31" s="1" customFormat="1" spans="1:9">
      <c r="A31" s="6">
        <v>17</v>
      </c>
      <c r="B31" s="10">
        <f t="shared" si="2"/>
        <v>65.6840835571289</v>
      </c>
      <c r="C31" s="9"/>
      <c r="D31" s="14">
        <f t="shared" si="0"/>
        <v>17789.4392967224</v>
      </c>
      <c r="E31" s="7">
        <f t="shared" si="3"/>
        <v>165</v>
      </c>
      <c r="F31" s="15">
        <f t="shared" si="1"/>
        <v>0</v>
      </c>
      <c r="G31" s="2"/>
      <c r="H31" s="4"/>
      <c r="I31" s="4"/>
    </row>
    <row r="32" s="1" customFormat="1" spans="1:9">
      <c r="A32" s="6">
        <v>18</v>
      </c>
      <c r="B32" s="10">
        <f t="shared" si="2"/>
        <v>98.5261253356934</v>
      </c>
      <c r="C32" s="9"/>
      <c r="D32" s="14">
        <f t="shared" si="0"/>
        <v>26684.1589450836</v>
      </c>
      <c r="E32" s="7">
        <f t="shared" si="3"/>
        <v>165</v>
      </c>
      <c r="F32" s="15">
        <f t="shared" si="1"/>
        <v>0</v>
      </c>
      <c r="G32" s="2"/>
      <c r="H32" s="4"/>
      <c r="I32" s="4"/>
    </row>
    <row r="33" s="1" customFormat="1" spans="1:9">
      <c r="A33" s="6">
        <v>19</v>
      </c>
      <c r="B33" s="10">
        <f t="shared" si="2"/>
        <v>147.78918800354</v>
      </c>
      <c r="C33" s="9"/>
      <c r="D33" s="14">
        <f t="shared" si="0"/>
        <v>40026.2384176254</v>
      </c>
      <c r="E33" s="7">
        <f t="shared" si="3"/>
        <v>165</v>
      </c>
      <c r="F33" s="15">
        <f t="shared" si="1"/>
        <v>0</v>
      </c>
      <c r="G33" s="2"/>
      <c r="H33" s="4"/>
      <c r="I33" s="4"/>
    </row>
    <row r="34" s="1" customFormat="1" spans="1:9">
      <c r="A34" s="6">
        <v>20</v>
      </c>
      <c r="B34" s="10">
        <f t="shared" si="2"/>
        <v>221.68378200531</v>
      </c>
      <c r="C34" s="9"/>
      <c r="D34" s="14">
        <f t="shared" si="0"/>
        <v>60039.3576264381</v>
      </c>
      <c r="E34" s="7">
        <f t="shared" si="3"/>
        <v>165</v>
      </c>
      <c r="F34" s="15">
        <f t="shared" si="1"/>
        <v>0</v>
      </c>
      <c r="G34" s="2"/>
      <c r="H34" s="4"/>
      <c r="I34" s="4"/>
    </row>
    <row r="35" s="1" customFormat="1" spans="1:16384">
      <c r="A35" s="2"/>
      <c r="B35" s="16" t="s">
        <v>19</v>
      </c>
      <c r="C35" s="3"/>
      <c r="D35" s="2"/>
      <c r="E35" s="2"/>
      <c r="F35" s="2"/>
      <c r="G35" s="2"/>
      <c r="H35" s="4"/>
      <c r="I35" s="4"/>
      <c r="XFD35"/>
    </row>
    <row r="36" s="1" customFormat="1" spans="1:16384">
      <c r="A36" s="2"/>
      <c r="B36" s="2"/>
      <c r="C36" s="3"/>
      <c r="D36" s="2"/>
      <c r="E36" s="2"/>
      <c r="F36" s="2"/>
      <c r="G36" s="2"/>
      <c r="H36" s="4"/>
      <c r="I36" s="4"/>
      <c r="XFD36"/>
    </row>
    <row r="37" s="1" customFormat="1" spans="1:16384">
      <c r="A37" s="2"/>
      <c r="B37" s="2"/>
      <c r="C37" s="3"/>
      <c r="D37" s="2"/>
      <c r="E37" s="2"/>
      <c r="F37" s="2"/>
      <c r="G37" s="2"/>
      <c r="H37" s="4"/>
      <c r="I37" s="4"/>
      <c r="XFD37"/>
    </row>
    <row r="38" s="1" customFormat="1" ht="14.25" spans="1:16384">
      <c r="A38" s="2"/>
      <c r="B38" s="17">
        <f t="shared" ref="B38:F38" si="4">SUM(B15:B34)</f>
        <v>664.85134601593</v>
      </c>
      <c r="C38" s="18">
        <f t="shared" si="4"/>
        <v>165</v>
      </c>
      <c r="D38" s="18">
        <f t="shared" si="4"/>
        <v>180063.906212648</v>
      </c>
      <c r="E38" s="18"/>
      <c r="F38" s="19">
        <f t="shared" si="4"/>
        <v>13624.8435058594</v>
      </c>
      <c r="G38" s="2"/>
      <c r="H38" s="4"/>
      <c r="I38" s="4"/>
      <c r="XFD38"/>
    </row>
    <row r="39" s="1" customFormat="1" ht="14.25" spans="1:9">
      <c r="A39" s="2"/>
      <c r="B39" s="2"/>
      <c r="C39" s="3"/>
      <c r="D39" s="2"/>
      <c r="E39" s="2"/>
      <c r="F39" s="2"/>
      <c r="G39" s="2"/>
      <c r="H39" s="4"/>
      <c r="I39" s="4"/>
    </row>
  </sheetData>
  <mergeCells count="5">
    <mergeCell ref="E13:F13"/>
    <mergeCell ref="A13:A14"/>
    <mergeCell ref="B13:B14"/>
    <mergeCell ref="C13:C14"/>
    <mergeCell ref="D13:D14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workbookViewId="0">
      <selection activeCell="I14" sqref="I14"/>
    </sheetView>
  </sheetViews>
  <sheetFormatPr defaultColWidth="9" defaultRowHeight="13.5"/>
  <cols>
    <col min="1" max="1" width="11.8833333333333" style="2" customWidth="1"/>
    <col min="2" max="2" width="10.4416666666667" style="2" customWidth="1"/>
    <col min="3" max="3" width="10.4416666666667" style="3" customWidth="1"/>
    <col min="4" max="4" width="11" style="2" customWidth="1"/>
    <col min="5" max="6" width="19" style="2" customWidth="1"/>
    <col min="7" max="7" width="9.10833333333333" style="2" customWidth="1"/>
    <col min="8" max="9" width="16.6666666666667" style="4" customWidth="1"/>
    <col min="10" max="11" width="9" style="1"/>
    <col min="12" max="12" width="12.5583333333333" style="1"/>
    <col min="13" max="16383" width="9" style="1"/>
  </cols>
  <sheetData>
    <row r="1" spans="1:1">
      <c r="A1" s="5" t="s">
        <v>0</v>
      </c>
    </row>
    <row r="2" spans="1:1">
      <c r="A2" s="5"/>
    </row>
    <row r="4" spans="1:3">
      <c r="A4" s="6" t="s">
        <v>1</v>
      </c>
      <c r="B4" s="6">
        <v>100</v>
      </c>
      <c r="C4" s="7" t="s">
        <v>2</v>
      </c>
    </row>
    <row r="5" spans="1:3">
      <c r="A5" s="8" t="s">
        <v>3</v>
      </c>
      <c r="B5" s="9">
        <v>1750</v>
      </c>
      <c r="C5" s="7" t="s">
        <v>4</v>
      </c>
    </row>
    <row r="6" spans="1:3">
      <c r="A6" s="8" t="s">
        <v>5</v>
      </c>
      <c r="B6" s="9">
        <v>140</v>
      </c>
      <c r="C6" s="7" t="s">
        <v>6</v>
      </c>
    </row>
    <row r="7" spans="1:3">
      <c r="A7" s="6" t="s">
        <v>1</v>
      </c>
      <c r="B7" s="6">
        <f>B4*B5*B6</f>
        <v>24500000</v>
      </c>
      <c r="C7" s="7" t="s">
        <v>6</v>
      </c>
    </row>
    <row r="8" spans="1:3">
      <c r="A8" s="8" t="s">
        <v>7</v>
      </c>
      <c r="B8" s="8">
        <v>1111</v>
      </c>
      <c r="C8" s="7" t="s">
        <v>8</v>
      </c>
    </row>
    <row r="10" spans="8:16383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>
      <c r="A11" s="6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>
      <c r="A12" s="10">
        <v>1.5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="1" customFormat="1" spans="1:9">
      <c r="A13" s="6" t="s">
        <v>10</v>
      </c>
      <c r="B13" s="8" t="s">
        <v>11</v>
      </c>
      <c r="C13" s="9" t="s">
        <v>12</v>
      </c>
      <c r="D13" s="6" t="s">
        <v>13</v>
      </c>
      <c r="E13" s="6" t="s">
        <v>14</v>
      </c>
      <c r="F13" s="6"/>
      <c r="G13" s="2"/>
      <c r="H13" s="11" t="s">
        <v>15</v>
      </c>
      <c r="I13" s="21">
        <v>250000</v>
      </c>
    </row>
    <row r="14" s="1" customFormat="1" spans="1:9">
      <c r="A14" s="6"/>
      <c r="B14" s="8"/>
      <c r="C14" s="9"/>
      <c r="D14" s="6"/>
      <c r="E14" s="6" t="s">
        <v>16</v>
      </c>
      <c r="F14" s="6"/>
      <c r="G14" s="2"/>
      <c r="H14" s="12" t="s">
        <v>17</v>
      </c>
      <c r="I14" s="23">
        <f>I13-F38</f>
        <v>195751.708984375</v>
      </c>
    </row>
    <row r="15" s="1" customFormat="1" spans="1:9">
      <c r="A15" s="6">
        <v>1</v>
      </c>
      <c r="B15" s="13">
        <v>0.01</v>
      </c>
      <c r="C15" s="9">
        <v>0</v>
      </c>
      <c r="D15" s="14">
        <f t="shared" ref="D15:D34" si="0">B15*$B$7/$B$8</f>
        <v>220.522052205221</v>
      </c>
      <c r="E15" s="6"/>
      <c r="F15" s="15">
        <f t="shared" ref="F15:F34" si="1">B15*($E$34-E15)*$B$7/(100*$B$6)</f>
        <v>2362.5</v>
      </c>
      <c r="G15" s="2"/>
      <c r="H15" s="12" t="s">
        <v>18</v>
      </c>
      <c r="I15" s="24">
        <f>I14/D38</f>
        <v>7.83264329238804</v>
      </c>
    </row>
    <row r="16" s="1" customFormat="1" spans="1:9">
      <c r="A16" s="6">
        <v>2</v>
      </c>
      <c r="B16" s="10">
        <f t="shared" ref="B16:B34" si="2">$A$12*B15</f>
        <v>0.015</v>
      </c>
      <c r="C16" s="9">
        <v>15</v>
      </c>
      <c r="D16" s="14">
        <f t="shared" si="0"/>
        <v>330.783078307831</v>
      </c>
      <c r="E16" s="7">
        <f t="shared" ref="E16:E34" si="3">E15+C16</f>
        <v>15</v>
      </c>
      <c r="F16" s="15">
        <f t="shared" si="1"/>
        <v>3150</v>
      </c>
      <c r="G16" s="2"/>
      <c r="H16" s="4"/>
      <c r="I16" s="4"/>
    </row>
    <row r="17" s="1" customFormat="1" spans="1:9">
      <c r="A17" s="6">
        <v>3</v>
      </c>
      <c r="B17" s="10">
        <f t="shared" si="2"/>
        <v>0.0225</v>
      </c>
      <c r="C17" s="9">
        <v>15</v>
      </c>
      <c r="D17" s="14">
        <f t="shared" si="0"/>
        <v>496.174617461746</v>
      </c>
      <c r="E17" s="7">
        <f t="shared" si="3"/>
        <v>30</v>
      </c>
      <c r="F17" s="15">
        <f t="shared" si="1"/>
        <v>4134.375</v>
      </c>
      <c r="G17" s="2"/>
      <c r="H17" s="4"/>
      <c r="I17" s="4"/>
    </row>
    <row r="18" s="1" customFormat="1" spans="1:9">
      <c r="A18" s="6">
        <v>4</v>
      </c>
      <c r="B18" s="10">
        <f t="shared" si="2"/>
        <v>0.03375</v>
      </c>
      <c r="C18" s="9">
        <v>15</v>
      </c>
      <c r="D18" s="14">
        <f t="shared" si="0"/>
        <v>744.261926192619</v>
      </c>
      <c r="E18" s="7">
        <f t="shared" si="3"/>
        <v>45</v>
      </c>
      <c r="F18" s="15">
        <f t="shared" si="1"/>
        <v>5315.625</v>
      </c>
      <c r="G18" s="2"/>
      <c r="H18" s="4"/>
      <c r="I18" s="4"/>
    </row>
    <row r="19" s="1" customFormat="1" spans="1:9">
      <c r="A19" s="6">
        <v>5</v>
      </c>
      <c r="B19" s="10">
        <f t="shared" si="2"/>
        <v>0.050625</v>
      </c>
      <c r="C19" s="9">
        <v>15</v>
      </c>
      <c r="D19" s="14">
        <f t="shared" si="0"/>
        <v>1116.39288928893</v>
      </c>
      <c r="E19" s="7">
        <f t="shared" si="3"/>
        <v>60</v>
      </c>
      <c r="F19" s="15">
        <f t="shared" si="1"/>
        <v>6644.53125</v>
      </c>
      <c r="G19" s="2"/>
      <c r="H19" s="4"/>
      <c r="I19" s="4"/>
    </row>
    <row r="20" s="1" customFormat="1" spans="1:9">
      <c r="A20" s="6">
        <v>6</v>
      </c>
      <c r="B20" s="10">
        <f t="shared" si="2"/>
        <v>0.0759375</v>
      </c>
      <c r="C20" s="9">
        <v>15</v>
      </c>
      <c r="D20" s="14">
        <f t="shared" si="0"/>
        <v>1674.58933393339</v>
      </c>
      <c r="E20" s="7">
        <f t="shared" si="3"/>
        <v>75</v>
      </c>
      <c r="F20" s="15">
        <f t="shared" si="1"/>
        <v>7973.4375</v>
      </c>
      <c r="G20" s="2"/>
      <c r="H20" s="4"/>
      <c r="I20" s="4"/>
    </row>
    <row r="21" s="1" customFormat="1" spans="1:7">
      <c r="A21" s="6">
        <v>7</v>
      </c>
      <c r="B21" s="10">
        <f t="shared" si="2"/>
        <v>0.11390625</v>
      </c>
      <c r="C21" s="9">
        <v>15</v>
      </c>
      <c r="D21" s="14">
        <f t="shared" si="0"/>
        <v>2511.88400090009</v>
      </c>
      <c r="E21" s="7">
        <f t="shared" si="3"/>
        <v>90</v>
      </c>
      <c r="F21" s="15">
        <f t="shared" si="1"/>
        <v>8970.1171875</v>
      </c>
      <c r="G21" s="2"/>
    </row>
    <row r="22" s="1" customFormat="1" spans="1:7">
      <c r="A22" s="6">
        <v>8</v>
      </c>
      <c r="B22" s="10">
        <f t="shared" si="2"/>
        <v>0.170859375</v>
      </c>
      <c r="C22" s="9">
        <v>15</v>
      </c>
      <c r="D22" s="14">
        <f t="shared" si="0"/>
        <v>3767.82600135014</v>
      </c>
      <c r="E22" s="7">
        <f t="shared" si="3"/>
        <v>105</v>
      </c>
      <c r="F22" s="15">
        <f t="shared" si="1"/>
        <v>8970.1171875</v>
      </c>
      <c r="G22" s="2"/>
    </row>
    <row r="23" s="1" customFormat="1" spans="1:7">
      <c r="A23" s="6">
        <v>9</v>
      </c>
      <c r="B23" s="10">
        <f t="shared" si="2"/>
        <v>0.2562890625</v>
      </c>
      <c r="C23" s="9">
        <v>15</v>
      </c>
      <c r="D23" s="14">
        <f t="shared" si="0"/>
        <v>5651.7390020252</v>
      </c>
      <c r="E23" s="7">
        <f t="shared" si="3"/>
        <v>120</v>
      </c>
      <c r="F23" s="15">
        <f t="shared" si="1"/>
        <v>6727.587890625</v>
      </c>
      <c r="G23" s="2"/>
    </row>
    <row r="24" s="1" customFormat="1" spans="1:9">
      <c r="A24" s="6">
        <v>10</v>
      </c>
      <c r="B24" s="10">
        <f t="shared" si="2"/>
        <v>0.38443359375</v>
      </c>
      <c r="C24" s="9">
        <v>15</v>
      </c>
      <c r="D24" s="14">
        <f t="shared" si="0"/>
        <v>8477.60850303781</v>
      </c>
      <c r="E24" s="7">
        <f t="shared" si="3"/>
        <v>135</v>
      </c>
      <c r="F24" s="15">
        <f t="shared" si="1"/>
        <v>0</v>
      </c>
      <c r="G24" s="2"/>
      <c r="H24" s="4"/>
      <c r="I24" s="4"/>
    </row>
    <row r="25" s="1" customFormat="1" spans="1:9">
      <c r="A25" s="6">
        <v>11</v>
      </c>
      <c r="B25" s="10">
        <f t="shared" si="2"/>
        <v>0.576650390625</v>
      </c>
      <c r="C25" s="9"/>
      <c r="D25" s="14"/>
      <c r="E25" s="7">
        <f t="shared" si="3"/>
        <v>135</v>
      </c>
      <c r="F25" s="15">
        <f t="shared" si="1"/>
        <v>0</v>
      </c>
      <c r="G25" s="2"/>
      <c r="H25" s="4"/>
      <c r="I25" s="4"/>
    </row>
    <row r="26" s="1" customFormat="1" spans="1:9">
      <c r="A26" s="6">
        <v>12</v>
      </c>
      <c r="B26" s="10">
        <f t="shared" si="2"/>
        <v>0.8649755859375</v>
      </c>
      <c r="C26" s="9"/>
      <c r="D26" s="14"/>
      <c r="E26" s="7">
        <f t="shared" si="3"/>
        <v>135</v>
      </c>
      <c r="F26" s="15">
        <f t="shared" si="1"/>
        <v>0</v>
      </c>
      <c r="G26" s="2"/>
      <c r="H26" s="4"/>
      <c r="I26" s="4"/>
    </row>
    <row r="27" s="1" customFormat="1" spans="1:9">
      <c r="A27" s="6">
        <v>13</v>
      </c>
      <c r="B27" s="10">
        <f t="shared" si="2"/>
        <v>1.29746337890625</v>
      </c>
      <c r="C27" s="9"/>
      <c r="D27" s="14"/>
      <c r="E27" s="7">
        <f t="shared" si="3"/>
        <v>135</v>
      </c>
      <c r="F27" s="15">
        <f t="shared" si="1"/>
        <v>0</v>
      </c>
      <c r="G27" s="2"/>
      <c r="H27" s="4"/>
      <c r="I27" s="4"/>
    </row>
    <row r="28" s="1" customFormat="1" spans="1:9">
      <c r="A28" s="6">
        <v>14</v>
      </c>
      <c r="B28" s="10">
        <f t="shared" si="2"/>
        <v>1.94619506835938</v>
      </c>
      <c r="C28" s="9"/>
      <c r="D28" s="14"/>
      <c r="E28" s="7">
        <f t="shared" si="3"/>
        <v>135</v>
      </c>
      <c r="F28" s="15">
        <f t="shared" si="1"/>
        <v>0</v>
      </c>
      <c r="G28" s="2"/>
      <c r="H28" s="4"/>
      <c r="I28" s="4"/>
    </row>
    <row r="29" s="1" customFormat="1" spans="1:9">
      <c r="A29" s="6">
        <v>15</v>
      </c>
      <c r="B29" s="10">
        <f t="shared" si="2"/>
        <v>2.91929260253906</v>
      </c>
      <c r="C29" s="9"/>
      <c r="D29" s="14"/>
      <c r="E29" s="7">
        <f t="shared" si="3"/>
        <v>135</v>
      </c>
      <c r="F29" s="15">
        <f t="shared" si="1"/>
        <v>0</v>
      </c>
      <c r="G29" s="2"/>
      <c r="H29" s="4"/>
      <c r="I29" s="4"/>
    </row>
    <row r="30" s="1" customFormat="1" spans="1:9">
      <c r="A30" s="6">
        <v>16</v>
      </c>
      <c r="B30" s="10">
        <f t="shared" si="2"/>
        <v>4.37893890380859</v>
      </c>
      <c r="C30" s="9"/>
      <c r="D30" s="14"/>
      <c r="E30" s="7">
        <f t="shared" si="3"/>
        <v>135</v>
      </c>
      <c r="F30" s="15">
        <f t="shared" si="1"/>
        <v>0</v>
      </c>
      <c r="G30" s="2"/>
      <c r="H30" s="4"/>
      <c r="I30" s="4"/>
    </row>
    <row r="31" s="1" customFormat="1" spans="1:9">
      <c r="A31" s="6">
        <v>17</v>
      </c>
      <c r="B31" s="10">
        <f t="shared" si="2"/>
        <v>6.56840835571289</v>
      </c>
      <c r="C31" s="9"/>
      <c r="D31" s="14"/>
      <c r="E31" s="7">
        <f t="shared" si="3"/>
        <v>135</v>
      </c>
      <c r="F31" s="15">
        <f t="shared" si="1"/>
        <v>0</v>
      </c>
      <c r="G31" s="2"/>
      <c r="H31" s="4"/>
      <c r="I31" s="4"/>
    </row>
    <row r="32" s="1" customFormat="1" spans="1:9">
      <c r="A32" s="6">
        <v>18</v>
      </c>
      <c r="B32" s="10">
        <f t="shared" si="2"/>
        <v>9.85261253356934</v>
      </c>
      <c r="C32" s="9"/>
      <c r="D32" s="14"/>
      <c r="E32" s="7">
        <f t="shared" si="3"/>
        <v>135</v>
      </c>
      <c r="F32" s="15">
        <f t="shared" si="1"/>
        <v>0</v>
      </c>
      <c r="G32" s="2"/>
      <c r="H32" s="4"/>
      <c r="I32" s="4"/>
    </row>
    <row r="33" s="1" customFormat="1" spans="1:9">
      <c r="A33" s="6">
        <v>19</v>
      </c>
      <c r="B33" s="10">
        <f t="shared" si="2"/>
        <v>14.778918800354</v>
      </c>
      <c r="C33" s="9"/>
      <c r="D33" s="14"/>
      <c r="E33" s="7">
        <f t="shared" si="3"/>
        <v>135</v>
      </c>
      <c r="F33" s="15">
        <f t="shared" si="1"/>
        <v>0</v>
      </c>
      <c r="G33" s="2"/>
      <c r="H33" s="4"/>
      <c r="I33" s="4"/>
    </row>
    <row r="34" s="1" customFormat="1" spans="1:9">
      <c r="A34" s="6">
        <v>20</v>
      </c>
      <c r="B34" s="10">
        <f t="shared" si="2"/>
        <v>22.168378200531</v>
      </c>
      <c r="C34" s="9"/>
      <c r="D34" s="14"/>
      <c r="E34" s="7">
        <f t="shared" si="3"/>
        <v>135</v>
      </c>
      <c r="F34" s="15">
        <f t="shared" si="1"/>
        <v>0</v>
      </c>
      <c r="G34" s="2"/>
      <c r="H34" s="4"/>
      <c r="I34" s="4"/>
    </row>
    <row r="35" spans="2:2">
      <c r="B35" s="16" t="s">
        <v>19</v>
      </c>
    </row>
    <row r="38" ht="14.25" spans="2:6">
      <c r="B38" s="17">
        <f t="shared" ref="B38:F38" si="4">SUM(B15:B34)</f>
        <v>66.485134601593</v>
      </c>
      <c r="C38" s="18">
        <f t="shared" si="4"/>
        <v>135</v>
      </c>
      <c r="D38" s="18">
        <f t="shared" si="4"/>
        <v>24991.781404703</v>
      </c>
      <c r="E38" s="18"/>
      <c r="F38" s="19">
        <f t="shared" si="4"/>
        <v>54248.291015625</v>
      </c>
    </row>
    <row r="39" s="1" customFormat="1" ht="14.25" spans="1:9">
      <c r="A39" s="2"/>
      <c r="B39" s="2"/>
      <c r="C39" s="3"/>
      <c r="D39" s="2"/>
      <c r="E39" s="2"/>
      <c r="F39" s="2"/>
      <c r="G39" s="2"/>
      <c r="H39" s="4"/>
      <c r="I39" s="4"/>
    </row>
  </sheetData>
  <mergeCells count="5">
    <mergeCell ref="E13:F13"/>
    <mergeCell ref="A13:A14"/>
    <mergeCell ref="B13:B14"/>
    <mergeCell ref="C13:C14"/>
    <mergeCell ref="D13:D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tabSelected="1" workbookViewId="0">
      <selection activeCell="B17" sqref="B17"/>
    </sheetView>
  </sheetViews>
  <sheetFormatPr defaultColWidth="9" defaultRowHeight="13.5"/>
  <cols>
    <col min="1" max="1" width="11.8833333333333" style="2" customWidth="1"/>
    <col min="2" max="2" width="10.4416666666667" style="2" customWidth="1"/>
    <col min="3" max="3" width="10.4416666666667" style="3" customWidth="1"/>
    <col min="4" max="4" width="11" style="2" customWidth="1"/>
    <col min="5" max="6" width="19" style="2" customWidth="1"/>
    <col min="7" max="7" width="9" style="2"/>
    <col min="8" max="9" width="16.6666666666667" style="4" customWidth="1"/>
    <col min="10" max="11" width="9" style="1"/>
    <col min="12" max="12" width="12.5583333333333" style="1"/>
    <col min="13" max="16383" width="9" style="1"/>
  </cols>
  <sheetData>
    <row r="1" spans="1:1">
      <c r="A1" s="5" t="s">
        <v>0</v>
      </c>
    </row>
    <row r="2" spans="1:1">
      <c r="A2" s="5"/>
    </row>
    <row r="4" spans="1:3">
      <c r="A4" s="6" t="s">
        <v>1</v>
      </c>
      <c r="B4" s="6">
        <v>1</v>
      </c>
      <c r="C4" s="7" t="s">
        <v>2</v>
      </c>
    </row>
    <row r="5" spans="1:3">
      <c r="A5" s="8" t="s">
        <v>3</v>
      </c>
      <c r="B5" s="9">
        <v>1750</v>
      </c>
      <c r="C5" s="7" t="s">
        <v>4</v>
      </c>
    </row>
    <row r="6" spans="1:3">
      <c r="A6" s="8" t="s">
        <v>5</v>
      </c>
      <c r="B6" s="9">
        <v>140</v>
      </c>
      <c r="C6" s="7" t="s">
        <v>6</v>
      </c>
    </row>
    <row r="7" spans="1:3">
      <c r="A7" s="6" t="s">
        <v>1</v>
      </c>
      <c r="B7" s="6">
        <f>B4*B5*B6</f>
        <v>245000</v>
      </c>
      <c r="C7" s="7" t="s">
        <v>6</v>
      </c>
    </row>
    <row r="8" spans="1:3">
      <c r="A8" s="8" t="s">
        <v>7</v>
      </c>
      <c r="B8" s="8">
        <v>1000</v>
      </c>
      <c r="C8" s="7" t="s">
        <v>8</v>
      </c>
    </row>
    <row r="10" spans="8:16383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>
      <c r="A11" s="6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>
      <c r="A12" s="10">
        <v>1.5</v>
      </c>
      <c r="J12"/>
      <c r="K12"/>
      <c r="L12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="1" customFormat="1" spans="1:13">
      <c r="A13" s="6" t="s">
        <v>10</v>
      </c>
      <c r="B13" s="8" t="s">
        <v>11</v>
      </c>
      <c r="C13" s="9" t="s">
        <v>12</v>
      </c>
      <c r="D13" s="6" t="s">
        <v>13</v>
      </c>
      <c r="E13" s="6" t="s">
        <v>14</v>
      </c>
      <c r="F13" s="6"/>
      <c r="G13" s="2"/>
      <c r="H13" s="11" t="s">
        <v>15</v>
      </c>
      <c r="I13" s="21">
        <v>50000</v>
      </c>
      <c r="M13" s="22"/>
    </row>
    <row r="14" s="1" customFormat="1" spans="1:9">
      <c r="A14" s="6"/>
      <c r="B14" s="8"/>
      <c r="C14" s="9"/>
      <c r="D14" s="6"/>
      <c r="E14" s="6" t="s">
        <v>16</v>
      </c>
      <c r="F14" s="6"/>
      <c r="G14" s="2"/>
      <c r="H14" s="12" t="s">
        <v>17</v>
      </c>
      <c r="I14" s="23">
        <f>I13-F38</f>
        <v>39150.341796875</v>
      </c>
    </row>
    <row r="15" s="1" customFormat="1" spans="1:9">
      <c r="A15" s="6">
        <v>1</v>
      </c>
      <c r="B15" s="13">
        <v>0.2</v>
      </c>
      <c r="C15" s="9">
        <v>0</v>
      </c>
      <c r="D15" s="14">
        <f t="shared" ref="D15:D29" si="0">B15*$B$7/$B$8</f>
        <v>49</v>
      </c>
      <c r="E15" s="6"/>
      <c r="F15" s="15">
        <f t="shared" ref="F15:F34" si="1">B15*($E$34-E15)*$B$7/(100*$B$6)</f>
        <v>472.5</v>
      </c>
      <c r="G15" s="2"/>
      <c r="H15" s="12" t="s">
        <v>18</v>
      </c>
      <c r="I15" s="24">
        <f>I14/D38</f>
        <v>7.0500839715464</v>
      </c>
    </row>
    <row r="16" s="1" customFormat="1" spans="1:9">
      <c r="A16" s="6">
        <v>2</v>
      </c>
      <c r="B16" s="10">
        <f t="shared" ref="B16:B34" si="2">$A$12*B15</f>
        <v>0.3</v>
      </c>
      <c r="C16" s="9">
        <v>15</v>
      </c>
      <c r="D16" s="14">
        <f t="shared" si="0"/>
        <v>73.5</v>
      </c>
      <c r="E16" s="7">
        <f t="shared" ref="E16:E34" si="3">E15+C16</f>
        <v>15</v>
      </c>
      <c r="F16" s="15">
        <f t="shared" si="1"/>
        <v>630</v>
      </c>
      <c r="G16" s="2"/>
      <c r="H16" s="4"/>
      <c r="I16" s="4"/>
    </row>
    <row r="17" s="1" customFormat="1" spans="1:9">
      <c r="A17" s="6">
        <v>3</v>
      </c>
      <c r="B17" s="10">
        <f t="shared" si="2"/>
        <v>0.45</v>
      </c>
      <c r="C17" s="9">
        <v>15</v>
      </c>
      <c r="D17" s="14">
        <f t="shared" si="0"/>
        <v>110.25</v>
      </c>
      <c r="E17" s="7">
        <f t="shared" si="3"/>
        <v>30</v>
      </c>
      <c r="F17" s="15">
        <f t="shared" si="1"/>
        <v>826.875</v>
      </c>
      <c r="G17" s="2"/>
      <c r="H17" s="4"/>
      <c r="I17" s="4"/>
    </row>
    <row r="18" s="1" customFormat="1" spans="1:9">
      <c r="A18" s="6">
        <v>4</v>
      </c>
      <c r="B18" s="10">
        <f t="shared" si="2"/>
        <v>0.675</v>
      </c>
      <c r="C18" s="9">
        <v>15</v>
      </c>
      <c r="D18" s="14">
        <f t="shared" si="0"/>
        <v>165.375</v>
      </c>
      <c r="E18" s="7">
        <f t="shared" si="3"/>
        <v>45</v>
      </c>
      <c r="F18" s="15">
        <f t="shared" si="1"/>
        <v>1063.125</v>
      </c>
      <c r="G18" s="2"/>
      <c r="H18" s="4"/>
      <c r="I18" s="4"/>
    </row>
    <row r="19" s="1" customFormat="1" spans="1:9">
      <c r="A19" s="6">
        <v>5</v>
      </c>
      <c r="B19" s="10">
        <f t="shared" si="2"/>
        <v>1.0125</v>
      </c>
      <c r="C19" s="9">
        <v>15</v>
      </c>
      <c r="D19" s="14">
        <f t="shared" si="0"/>
        <v>248.0625</v>
      </c>
      <c r="E19" s="7">
        <f t="shared" si="3"/>
        <v>60</v>
      </c>
      <c r="F19" s="15">
        <f t="shared" si="1"/>
        <v>1328.90625</v>
      </c>
      <c r="G19" s="2"/>
      <c r="H19" s="4"/>
      <c r="I19" s="4"/>
    </row>
    <row r="20" s="1" customFormat="1" spans="1:9">
      <c r="A20" s="6">
        <v>6</v>
      </c>
      <c r="B20" s="10">
        <f t="shared" si="2"/>
        <v>1.51875</v>
      </c>
      <c r="C20" s="9">
        <v>15</v>
      </c>
      <c r="D20" s="14">
        <f t="shared" si="0"/>
        <v>372.09375</v>
      </c>
      <c r="E20" s="7">
        <f t="shared" si="3"/>
        <v>75</v>
      </c>
      <c r="F20" s="15">
        <f t="shared" si="1"/>
        <v>1594.6875</v>
      </c>
      <c r="G20" s="2"/>
      <c r="H20" s="4"/>
      <c r="I20" s="4"/>
    </row>
    <row r="21" s="1" customFormat="1" spans="1:7">
      <c r="A21" s="6">
        <v>7</v>
      </c>
      <c r="B21" s="10">
        <f t="shared" si="2"/>
        <v>2.278125</v>
      </c>
      <c r="C21" s="9">
        <v>15</v>
      </c>
      <c r="D21" s="14">
        <f t="shared" si="0"/>
        <v>558.140625</v>
      </c>
      <c r="E21" s="7">
        <f t="shared" si="3"/>
        <v>90</v>
      </c>
      <c r="F21" s="15">
        <f t="shared" si="1"/>
        <v>1794.0234375</v>
      </c>
      <c r="G21" s="2"/>
    </row>
    <row r="22" s="1" customFormat="1" spans="1:7">
      <c r="A22" s="6">
        <v>8</v>
      </c>
      <c r="B22" s="10">
        <f t="shared" si="2"/>
        <v>3.4171875</v>
      </c>
      <c r="C22" s="9">
        <v>15</v>
      </c>
      <c r="D22" s="14">
        <f t="shared" si="0"/>
        <v>837.2109375</v>
      </c>
      <c r="E22" s="7">
        <f t="shared" si="3"/>
        <v>105</v>
      </c>
      <c r="F22" s="15">
        <f t="shared" si="1"/>
        <v>1794.0234375</v>
      </c>
      <c r="G22" s="2"/>
    </row>
    <row r="23" s="1" customFormat="1" spans="1:7">
      <c r="A23" s="6">
        <v>9</v>
      </c>
      <c r="B23" s="10">
        <f t="shared" si="2"/>
        <v>5.12578125</v>
      </c>
      <c r="C23" s="9">
        <v>15</v>
      </c>
      <c r="D23" s="14">
        <f t="shared" si="0"/>
        <v>1255.81640625</v>
      </c>
      <c r="E23" s="7">
        <f t="shared" si="3"/>
        <v>120</v>
      </c>
      <c r="F23" s="15">
        <f t="shared" si="1"/>
        <v>1345.517578125</v>
      </c>
      <c r="G23" s="2"/>
    </row>
    <row r="24" s="1" customFormat="1" spans="1:9">
      <c r="A24" s="6">
        <v>10</v>
      </c>
      <c r="B24" s="10">
        <f t="shared" si="2"/>
        <v>7.688671875</v>
      </c>
      <c r="C24" s="9">
        <v>15</v>
      </c>
      <c r="D24" s="14">
        <f t="shared" si="0"/>
        <v>1883.724609375</v>
      </c>
      <c r="E24" s="7">
        <f t="shared" si="3"/>
        <v>135</v>
      </c>
      <c r="F24" s="15">
        <f t="shared" si="1"/>
        <v>0</v>
      </c>
      <c r="G24" s="2"/>
      <c r="H24" s="4"/>
      <c r="I24" s="4"/>
    </row>
    <row r="25" s="1" customFormat="1" spans="1:9">
      <c r="A25" s="6">
        <v>11</v>
      </c>
      <c r="B25" s="10">
        <f t="shared" si="2"/>
        <v>11.5330078125</v>
      </c>
      <c r="C25" s="9"/>
      <c r="D25" s="14"/>
      <c r="E25" s="7">
        <f t="shared" si="3"/>
        <v>135</v>
      </c>
      <c r="F25" s="15">
        <f t="shared" si="1"/>
        <v>0</v>
      </c>
      <c r="G25" s="2"/>
      <c r="H25" s="4"/>
      <c r="I25" s="4"/>
    </row>
    <row r="26" s="1" customFormat="1" spans="1:9">
      <c r="A26" s="6">
        <v>12</v>
      </c>
      <c r="B26" s="10">
        <f t="shared" si="2"/>
        <v>17.29951171875</v>
      </c>
      <c r="C26" s="9"/>
      <c r="D26" s="14"/>
      <c r="E26" s="7">
        <f t="shared" si="3"/>
        <v>135</v>
      </c>
      <c r="F26" s="15">
        <f t="shared" si="1"/>
        <v>0</v>
      </c>
      <c r="G26" s="2"/>
      <c r="H26" s="4"/>
      <c r="I26" s="4"/>
    </row>
    <row r="27" s="1" customFormat="1" spans="1:9">
      <c r="A27" s="6">
        <v>13</v>
      </c>
      <c r="B27" s="10">
        <f t="shared" si="2"/>
        <v>25.949267578125</v>
      </c>
      <c r="C27" s="9"/>
      <c r="D27" s="14"/>
      <c r="E27" s="7">
        <f t="shared" si="3"/>
        <v>135</v>
      </c>
      <c r="F27" s="15">
        <f t="shared" si="1"/>
        <v>0</v>
      </c>
      <c r="G27" s="2"/>
      <c r="H27" s="4"/>
      <c r="I27" s="4"/>
    </row>
    <row r="28" s="1" customFormat="1" spans="1:9">
      <c r="A28" s="6">
        <v>14</v>
      </c>
      <c r="B28" s="10">
        <f t="shared" si="2"/>
        <v>38.9239013671875</v>
      </c>
      <c r="C28" s="9"/>
      <c r="D28" s="14"/>
      <c r="E28" s="7">
        <f t="shared" si="3"/>
        <v>135</v>
      </c>
      <c r="F28" s="15">
        <f t="shared" si="1"/>
        <v>0</v>
      </c>
      <c r="G28" s="2"/>
      <c r="H28" s="4"/>
      <c r="I28" s="4"/>
    </row>
    <row r="29" s="1" customFormat="1" spans="1:9">
      <c r="A29" s="6">
        <v>15</v>
      </c>
      <c r="B29" s="10">
        <f t="shared" si="2"/>
        <v>58.3858520507813</v>
      </c>
      <c r="C29" s="9"/>
      <c r="D29" s="14"/>
      <c r="E29" s="7">
        <f t="shared" si="3"/>
        <v>135</v>
      </c>
      <c r="F29" s="15">
        <f t="shared" si="1"/>
        <v>0</v>
      </c>
      <c r="G29" s="2"/>
      <c r="H29" s="4"/>
      <c r="I29" s="4"/>
    </row>
    <row r="30" s="1" customFormat="1" spans="1:9">
      <c r="A30" s="6">
        <v>16</v>
      </c>
      <c r="B30" s="10">
        <f t="shared" si="2"/>
        <v>87.5787780761719</v>
      </c>
      <c r="C30" s="9"/>
      <c r="D30" s="14"/>
      <c r="E30" s="7">
        <f t="shared" si="3"/>
        <v>135</v>
      </c>
      <c r="F30" s="15">
        <f t="shared" si="1"/>
        <v>0</v>
      </c>
      <c r="G30" s="2"/>
      <c r="H30" s="4"/>
      <c r="I30" s="4"/>
    </row>
    <row r="31" s="1" customFormat="1" spans="1:9">
      <c r="A31" s="6">
        <v>17</v>
      </c>
      <c r="B31" s="10">
        <f t="shared" si="2"/>
        <v>131.368167114258</v>
      </c>
      <c r="C31" s="9"/>
      <c r="D31" s="14"/>
      <c r="E31" s="7">
        <f t="shared" si="3"/>
        <v>135</v>
      </c>
      <c r="F31" s="15">
        <f t="shared" si="1"/>
        <v>0</v>
      </c>
      <c r="G31" s="2"/>
      <c r="H31" s="4"/>
      <c r="I31" s="4"/>
    </row>
    <row r="32" s="1" customFormat="1" spans="1:9">
      <c r="A32" s="6">
        <v>18</v>
      </c>
      <c r="B32" s="10">
        <f t="shared" si="2"/>
        <v>197.052250671387</v>
      </c>
      <c r="C32" s="9"/>
      <c r="D32" s="14"/>
      <c r="E32" s="7">
        <f t="shared" si="3"/>
        <v>135</v>
      </c>
      <c r="F32" s="15">
        <f t="shared" si="1"/>
        <v>0</v>
      </c>
      <c r="G32" s="2"/>
      <c r="H32" s="4"/>
      <c r="I32" s="4"/>
    </row>
    <row r="33" s="1" customFormat="1" spans="1:9">
      <c r="A33" s="6">
        <v>19</v>
      </c>
      <c r="B33" s="10">
        <f t="shared" si="2"/>
        <v>295.57837600708</v>
      </c>
      <c r="C33" s="9"/>
      <c r="D33" s="14"/>
      <c r="E33" s="7">
        <f t="shared" si="3"/>
        <v>135</v>
      </c>
      <c r="F33" s="15">
        <f t="shared" si="1"/>
        <v>0</v>
      </c>
      <c r="G33" s="2"/>
      <c r="H33" s="4"/>
      <c r="I33" s="4"/>
    </row>
    <row r="34" s="1" customFormat="1" spans="1:9">
      <c r="A34" s="6">
        <v>20</v>
      </c>
      <c r="B34" s="10">
        <f t="shared" si="2"/>
        <v>443.36756401062</v>
      </c>
      <c r="C34" s="9"/>
      <c r="D34" s="14"/>
      <c r="E34" s="7">
        <f t="shared" si="3"/>
        <v>135</v>
      </c>
      <c r="F34" s="15">
        <f t="shared" si="1"/>
        <v>0</v>
      </c>
      <c r="G34" s="2"/>
      <c r="H34" s="4"/>
      <c r="I34" s="4"/>
    </row>
    <row r="35" spans="2:2">
      <c r="B35" s="16" t="s">
        <v>19</v>
      </c>
    </row>
    <row r="38" ht="14.25" spans="2:6">
      <c r="B38" s="17">
        <f t="shared" ref="B38:F38" si="4">SUM(B15:B34)</f>
        <v>1329.70269203186</v>
      </c>
      <c r="C38" s="18">
        <f t="shared" si="4"/>
        <v>135</v>
      </c>
      <c r="D38" s="18">
        <f t="shared" si="4"/>
        <v>5553.173828125</v>
      </c>
      <c r="E38" s="18"/>
      <c r="F38" s="19">
        <f t="shared" si="4"/>
        <v>10849.658203125</v>
      </c>
    </row>
    <row r="39" s="1" customFormat="1" ht="14.25" spans="1:9">
      <c r="A39" s="2"/>
      <c r="B39" s="2"/>
      <c r="C39" s="3"/>
      <c r="D39" s="2"/>
      <c r="E39" s="2"/>
      <c r="F39" s="2"/>
      <c r="G39" s="2"/>
      <c r="H39" s="4"/>
      <c r="I39" s="4"/>
    </row>
  </sheetData>
  <mergeCells count="5">
    <mergeCell ref="E13:F13"/>
    <mergeCell ref="A13:A14"/>
    <mergeCell ref="B13:B14"/>
    <mergeCell ref="C13:C14"/>
    <mergeCell ref="D13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使用例</vt:lpstr>
      <vt:lpstr>MorningCAB　スタンダード口座</vt:lpstr>
      <vt:lpstr>MorningCAB　マイクロ口座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2022-05-12T02:52:00Z</dcterms:created>
  <dcterms:modified xsi:type="dcterms:W3CDTF">2022-11-22T02:04:21Z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